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40" windowHeight="6540" activeTab="0"/>
  </bookViews>
  <sheets>
    <sheet name="LoadDemo" sheetId="1" r:id="rId1"/>
  </sheets>
  <definedNames>
    <definedName name="adp">'LoadDemo'!$G$22</definedName>
    <definedName name="bf">'LoadDemo'!$G$21</definedName>
    <definedName name="db">#REF!</definedName>
    <definedName name="dba">'LoadDemo'!$D$4</definedName>
    <definedName name="dbi">'LoadDemo'!$D$18</definedName>
    <definedName name="dbo">'LoadDemo'!$J$18</definedName>
    <definedName name="dbr">'LoadDemo'!$D$11</definedName>
    <definedName name="f">'LoadDemo'!$G$12</definedName>
    <definedName name="Ha">#REF!</definedName>
    <definedName name="haa">'LoadDemo'!$D$6</definedName>
    <definedName name="hadp">'LoadDemo'!$J$22</definedName>
    <definedName name="hai">'LoadDemo'!$D$20</definedName>
    <definedName name="hao">'LoadDemo'!$J$20</definedName>
    <definedName name="har">'LoadDemo'!$D$13</definedName>
    <definedName name="ma">'LoadDemo'!$G$13</definedName>
    <definedName name="mc">'LoadDemo'!$G$20</definedName>
    <definedName name="Pa">#REF!</definedName>
    <definedName name="PAtm">'LoadDemo'!$D$3</definedName>
    <definedName name="Ps">#REF!</definedName>
    <definedName name="Pv">#REF!</definedName>
    <definedName name="Qa">'LoadDemo'!$G$11</definedName>
    <definedName name="Qs">'LoadDemo'!$G$19</definedName>
    <definedName name="Qt">'LoadDemo'!$G$18</definedName>
    <definedName name="Rh">#REF!</definedName>
    <definedName name="Rhr">'LoadDemo'!$D$12</definedName>
    <definedName name="Ro">#REF!</definedName>
    <definedName name="Td">#REF!</definedName>
    <definedName name="Wa">#REF!</definedName>
    <definedName name="Waa">'LoadDemo'!$D$7</definedName>
    <definedName name="Wai">'LoadDemo'!$D$21</definedName>
    <definedName name="Wao">'LoadDemo'!$J$21</definedName>
    <definedName name="War">'LoadDemo'!$D$14</definedName>
    <definedName name="wb">#REF!</definedName>
    <definedName name="wba">'LoadDemo'!$D$5</definedName>
    <definedName name="wbi">'LoadDemo'!$D$19</definedName>
    <definedName name="wbo">'LoadDemo'!$J$19</definedName>
  </definedNames>
  <calcPr fullCalcOnLoad="1"/>
</workbook>
</file>

<file path=xl/sharedStrings.xml><?xml version="1.0" encoding="utf-8"?>
<sst xmlns="http://schemas.openxmlformats.org/spreadsheetml/2006/main" count="37" uniqueCount="26">
  <si>
    <t>On Coil</t>
  </si>
  <si>
    <t>Outside</t>
  </si>
  <si>
    <t>Room</t>
  </si>
  <si>
    <t>Supply</t>
  </si>
  <si>
    <t>Coil</t>
  </si>
  <si>
    <t>Volume</t>
  </si>
  <si>
    <t>FreshAir</t>
  </si>
  <si>
    <t>Bypass</t>
  </si>
  <si>
    <t>Rh</t>
  </si>
  <si>
    <t>Fresh air inlet</t>
  </si>
  <si>
    <t>return air</t>
  </si>
  <si>
    <t>This demo is a simplification of the typcial airconditioning loop where a percentage of fresh air is mixed in the plantroom</t>
  </si>
  <si>
    <t>The mixed air is supplied to a cooling coil with a specified ADP and bypass factor</t>
  </si>
  <si>
    <t>Airflow,cms</t>
  </si>
  <si>
    <t>Pressure, kPa</t>
  </si>
  <si>
    <t>DryBulb, C</t>
  </si>
  <si>
    <t>WetBulb, C</t>
  </si>
  <si>
    <t>Enthalpy, kJ/kg</t>
  </si>
  <si>
    <t>Humidity, kg/kg</t>
  </si>
  <si>
    <t>You can enter the values in the WHITE cells</t>
  </si>
  <si>
    <t>Massflow, kg/s</t>
  </si>
  <si>
    <t>Total, kW</t>
  </si>
  <si>
    <t>Sensible, kW</t>
  </si>
  <si>
    <t>Cond, g/s</t>
  </si>
  <si>
    <t>ADP, C</t>
  </si>
  <si>
    <t>Hadp, kJ/kg</t>
  </si>
</sst>
</file>

<file path=xl/styles.xml><?xml version="1.0" encoding="utf-8"?>
<styleSheet xmlns="http://schemas.openxmlformats.org/spreadsheetml/2006/main">
  <numFmts count="27">
    <numFmt numFmtId="5" formatCode="&quot;R&quot;#,##0_);\(&quot;R&quot;#,##0\)"/>
    <numFmt numFmtId="6" formatCode="&quot;R&quot;#,##0_);[Red]\(&quot;R&quot;#,##0\)"/>
    <numFmt numFmtId="7" formatCode="&quot;R&quot;#,##0.00_);\(&quot;R&quot;#,##0.00\)"/>
    <numFmt numFmtId="8" formatCode="&quot;R&quot;#,##0.00_);[Red]\(&quot;R&quot;#,##0.00\)"/>
    <numFmt numFmtId="42" formatCode="_(&quot;R&quot;* #,##0_);_(&quot;R&quot;* \(#,##0\);_(&quot;R&quot;* &quot;-&quot;_);_(@_)"/>
    <numFmt numFmtId="41" formatCode="_(* #,##0_);_(* \(#,##0\);_(* &quot;-&quot;_);_(@_)"/>
    <numFmt numFmtId="44" formatCode="_(&quot;R&quot;* #,##0.00_);_(&quot;R&quot;* \(#,##0.00\);_(&quot;R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0.000000"/>
    <numFmt numFmtId="173" formatCode="0.00000"/>
    <numFmt numFmtId="174" formatCode="0.0000"/>
    <numFmt numFmtId="175" formatCode="0.000"/>
    <numFmt numFmtId="176" formatCode="0.0"/>
    <numFmt numFmtId="177" formatCode="0.0%"/>
    <numFmt numFmtId="178" formatCode="#,##0.0"/>
    <numFmt numFmtId="179" formatCode="0.0000000000000%"/>
    <numFmt numFmtId="180" formatCode="#,##0.0000"/>
    <numFmt numFmtId="181" formatCode="#,##0.000"/>
    <numFmt numFmtId="182" formatCode="0.0000000"/>
  </numFmts>
  <fonts count="2">
    <font>
      <sz val="10"/>
      <name val="Arial"/>
      <family val="0"/>
    </font>
    <font>
      <sz val="9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2" borderId="3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178" fontId="0" fillId="3" borderId="2" xfId="0" applyNumberFormat="1" applyFill="1" applyBorder="1" applyAlignment="1">
      <alignment/>
    </xf>
    <xf numFmtId="174" fontId="0" fillId="3" borderId="10" xfId="0" applyNumberFormat="1" applyFill="1" applyBorder="1" applyAlignment="1">
      <alignment/>
    </xf>
    <xf numFmtId="178" fontId="0" fillId="4" borderId="11" xfId="0" applyNumberFormat="1" applyFill="1" applyBorder="1" applyAlignment="1">
      <alignment/>
    </xf>
    <xf numFmtId="178" fontId="0" fillId="4" borderId="2" xfId="0" applyNumberFormat="1" applyFill="1" applyBorder="1" applyAlignment="1">
      <alignment/>
    </xf>
    <xf numFmtId="178" fontId="0" fillId="5" borderId="2" xfId="0" applyNumberFormat="1" applyFill="1" applyBorder="1" applyAlignment="1">
      <alignment/>
    </xf>
    <xf numFmtId="174" fontId="0" fillId="5" borderId="10" xfId="0" applyNumberFormat="1" applyFill="1" applyBorder="1" applyAlignment="1">
      <alignment/>
    </xf>
    <xf numFmtId="178" fontId="0" fillId="6" borderId="2" xfId="0" applyNumberFormat="1" applyFill="1" applyBorder="1" applyAlignment="1">
      <alignment/>
    </xf>
    <xf numFmtId="174" fontId="0" fillId="6" borderId="10" xfId="0" applyNumberFormat="1" applyFill="1" applyBorder="1" applyAlignment="1">
      <alignment/>
    </xf>
    <xf numFmtId="0" fontId="0" fillId="4" borderId="10" xfId="0" applyFill="1" applyBorder="1" applyAlignment="1">
      <alignment/>
    </xf>
    <xf numFmtId="178" fontId="0" fillId="6" borderId="11" xfId="0" applyNumberFormat="1" applyFill="1" applyBorder="1" applyAlignment="1">
      <alignment/>
    </xf>
    <xf numFmtId="0" fontId="0" fillId="2" borderId="12" xfId="0" applyFont="1" applyFill="1" applyBorder="1" applyAlignment="1">
      <alignment/>
    </xf>
    <xf numFmtId="174" fontId="0" fillId="4" borderId="2" xfId="0" applyNumberFormat="1" applyFill="1" applyBorder="1" applyAlignment="1">
      <alignment/>
    </xf>
    <xf numFmtId="178" fontId="0" fillId="4" borderId="10" xfId="0" applyNumberFormat="1" applyFill="1" applyBorder="1" applyAlignment="1">
      <alignment/>
    </xf>
    <xf numFmtId="0" fontId="0" fillId="7" borderId="12" xfId="0" applyFill="1" applyBorder="1" applyAlignment="1">
      <alignment/>
    </xf>
    <xf numFmtId="0" fontId="0" fillId="7" borderId="13" xfId="0" applyFill="1" applyBorder="1" applyAlignment="1">
      <alignment/>
    </xf>
    <xf numFmtId="0" fontId="0" fillId="7" borderId="14" xfId="0" applyFill="1" applyBorder="1" applyAlignment="1">
      <alignment/>
    </xf>
    <xf numFmtId="9" fontId="0" fillId="7" borderId="14" xfId="0" applyNumberFormat="1" applyFill="1" applyBorder="1" applyAlignment="1">
      <alignment/>
    </xf>
    <xf numFmtId="9" fontId="0" fillId="7" borderId="14" xfId="19" applyNumberFormat="1" applyFill="1" applyBorder="1" applyAlignment="1">
      <alignment/>
    </xf>
    <xf numFmtId="9" fontId="0" fillId="7" borderId="12" xfId="19" applyFill="1" applyBorder="1" applyAlignment="1">
      <alignment/>
    </xf>
    <xf numFmtId="2" fontId="0" fillId="4" borderId="2" xfId="0" applyNumberFormat="1" applyFill="1" applyBorder="1" applyAlignment="1">
      <alignment/>
    </xf>
    <xf numFmtId="0" fontId="1" fillId="5" borderId="15" xfId="0" applyFont="1" applyFill="1" applyBorder="1" applyAlignment="1">
      <alignment/>
    </xf>
    <xf numFmtId="0" fontId="1" fillId="5" borderId="1" xfId="0" applyFont="1" applyFill="1" applyBorder="1" applyAlignment="1">
      <alignment/>
    </xf>
    <xf numFmtId="0" fontId="1" fillId="5" borderId="0" xfId="0" applyFont="1" applyFill="1" applyAlignment="1">
      <alignment/>
    </xf>
    <xf numFmtId="0" fontId="1" fillId="5" borderId="16" xfId="0" applyFont="1" applyFill="1" applyBorder="1" applyAlignment="1">
      <alignment/>
    </xf>
    <xf numFmtId="0" fontId="1" fillId="3" borderId="15" xfId="0" applyFont="1" applyFill="1" applyBorder="1" applyAlignment="1">
      <alignment/>
    </xf>
    <xf numFmtId="0" fontId="1" fillId="3" borderId="1" xfId="0" applyFont="1" applyFill="1" applyBorder="1" applyAlignment="1">
      <alignment/>
    </xf>
    <xf numFmtId="0" fontId="1" fillId="3" borderId="16" xfId="0" applyFont="1" applyFill="1" applyBorder="1" applyAlignment="1">
      <alignment/>
    </xf>
    <xf numFmtId="0" fontId="1" fillId="6" borderId="15" xfId="0" applyFont="1" applyFill="1" applyBorder="1" applyAlignment="1">
      <alignment/>
    </xf>
    <xf numFmtId="0" fontId="1" fillId="6" borderId="1" xfId="0" applyFont="1" applyFill="1" applyBorder="1" applyAlignment="1">
      <alignment/>
    </xf>
    <xf numFmtId="0" fontId="1" fillId="6" borderId="16" xfId="0" applyFont="1" applyFill="1" applyBorder="1" applyAlignment="1">
      <alignment/>
    </xf>
    <xf numFmtId="0" fontId="1" fillId="4" borderId="15" xfId="0" applyFont="1" applyFill="1" applyBorder="1" applyAlignment="1">
      <alignment/>
    </xf>
    <xf numFmtId="0" fontId="1" fillId="4" borderId="1" xfId="0" applyFont="1" applyFill="1" applyBorder="1" applyAlignment="1">
      <alignment/>
    </xf>
    <xf numFmtId="0" fontId="1" fillId="4" borderId="16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4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5</xdr:row>
      <xdr:rowOff>9525</xdr:rowOff>
    </xdr:from>
    <xdr:to>
      <xdr:col>5</xdr:col>
      <xdr:colOff>276225</xdr:colOff>
      <xdr:row>5</xdr:row>
      <xdr:rowOff>9525</xdr:rowOff>
    </xdr:to>
    <xdr:sp>
      <xdr:nvSpPr>
        <xdr:cNvPr id="1" name="AutoShape 8"/>
        <xdr:cNvSpPr>
          <a:spLocks/>
        </xdr:cNvSpPr>
      </xdr:nvSpPr>
      <xdr:spPr>
        <a:xfrm flipH="1">
          <a:off x="2924175" y="828675"/>
          <a:ext cx="8763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B2:K27"/>
  <sheetViews>
    <sheetView showGridLines="0" tabSelected="1" zoomScale="97" zoomScaleNormal="97" workbookViewId="0" topLeftCell="A1">
      <selection activeCell="A1" sqref="A1"/>
    </sheetView>
  </sheetViews>
  <sheetFormatPr defaultColWidth="9.140625" defaultRowHeight="12.75"/>
  <cols>
    <col min="3" max="3" width="15.7109375" style="0" customWidth="1"/>
    <col min="4" max="4" width="9.7109375" style="0" customWidth="1"/>
    <col min="6" max="6" width="15.7109375" style="0" customWidth="1"/>
    <col min="7" max="7" width="9.7109375" style="0" customWidth="1"/>
    <col min="9" max="9" width="15.7109375" style="0" customWidth="1"/>
    <col min="10" max="10" width="9.7109375" style="0" customWidth="1"/>
  </cols>
  <sheetData>
    <row r="2" ht="12.75">
      <c r="C2" s="3" t="s">
        <v>1</v>
      </c>
    </row>
    <row r="3" spans="3:4" ht="12.75">
      <c r="C3" s="31" t="s">
        <v>14</v>
      </c>
      <c r="D3" s="24">
        <v>82.5</v>
      </c>
    </row>
    <row r="4" spans="3:4" ht="12.75">
      <c r="C4" s="32" t="s">
        <v>15</v>
      </c>
      <c r="D4" s="25">
        <v>30</v>
      </c>
    </row>
    <row r="5" spans="2:5" ht="13.5" thickBot="1">
      <c r="B5" s="9"/>
      <c r="C5" s="33" t="s">
        <v>16</v>
      </c>
      <c r="D5" s="26">
        <v>20</v>
      </c>
      <c r="E5" s="44" t="s">
        <v>9</v>
      </c>
    </row>
    <row r="6" spans="2:4" ht="12.75">
      <c r="B6" s="10"/>
      <c r="C6" s="32" t="s">
        <v>17</v>
      </c>
      <c r="D6" s="15">
        <f>Enthalpy(PAtm,dba,wba,0)</f>
        <v>65.9562170025061</v>
      </c>
    </row>
    <row r="7" spans="2:4" ht="12.75">
      <c r="B7" s="1"/>
      <c r="C7" s="34" t="s">
        <v>18</v>
      </c>
      <c r="D7" s="16">
        <f>Humidity(PAtm,dba,wba,0)</f>
        <v>0.013998324171967561</v>
      </c>
    </row>
    <row r="8" ht="12.75">
      <c r="B8" s="1"/>
    </row>
    <row r="9" spans="2:5" ht="12.75">
      <c r="B9" s="1"/>
      <c r="E9" s="4"/>
    </row>
    <row r="10" spans="2:6" ht="12.75">
      <c r="B10" s="1"/>
      <c r="C10" s="3" t="s">
        <v>2</v>
      </c>
      <c r="F10" s="3" t="s">
        <v>5</v>
      </c>
    </row>
    <row r="11" spans="2:7" ht="12.75">
      <c r="B11" s="1"/>
      <c r="C11" s="35" t="s">
        <v>15</v>
      </c>
      <c r="D11" s="24">
        <v>22.5</v>
      </c>
      <c r="F11" s="41" t="s">
        <v>13</v>
      </c>
      <c r="G11" s="24">
        <v>1</v>
      </c>
    </row>
    <row r="12" spans="2:11" ht="13.5" thickBot="1">
      <c r="B12" s="6"/>
      <c r="C12" s="36" t="s">
        <v>8</v>
      </c>
      <c r="D12" s="27">
        <v>0.5</v>
      </c>
      <c r="E12" s="7"/>
      <c r="F12" s="42" t="s">
        <v>6</v>
      </c>
      <c r="G12" s="28">
        <v>0.12</v>
      </c>
      <c r="H12" s="5"/>
      <c r="I12" s="5"/>
      <c r="J12" s="45" t="s">
        <v>10</v>
      </c>
      <c r="K12" s="5"/>
    </row>
    <row r="13" spans="2:11" ht="12.75">
      <c r="B13" s="1"/>
      <c r="C13" s="36" t="s">
        <v>17</v>
      </c>
      <c r="D13" s="11">
        <f>Enthalpy(PAtm,dbr,Rhr,3)</f>
        <v>49.307215780905246</v>
      </c>
      <c r="F13" s="42" t="s">
        <v>20</v>
      </c>
      <c r="G13" s="30">
        <f>Qa*Density(PAtm,dbr,Rhr,3)</f>
        <v>0.9662928460288407</v>
      </c>
      <c r="K13" s="8"/>
    </row>
    <row r="14" spans="2:11" ht="12.75">
      <c r="B14" s="1"/>
      <c r="C14" s="37" t="s">
        <v>18</v>
      </c>
      <c r="D14" s="12">
        <f>Humidity(PAtm,dbr,Rhr,3)</f>
        <v>0.010492660000150367</v>
      </c>
      <c r="F14" s="43"/>
      <c r="G14" s="19"/>
      <c r="K14" s="2"/>
    </row>
    <row r="15" spans="2:11" ht="12.75">
      <c r="B15" s="1"/>
      <c r="K15" s="2"/>
    </row>
    <row r="16" spans="2:11" ht="12.75">
      <c r="B16" s="1"/>
      <c r="K16" s="2"/>
    </row>
    <row r="17" spans="2:11" ht="12.75">
      <c r="B17" s="1"/>
      <c r="C17" s="3" t="s">
        <v>0</v>
      </c>
      <c r="E17" s="4"/>
      <c r="F17" s="21" t="s">
        <v>4</v>
      </c>
      <c r="I17" s="21" t="s">
        <v>3</v>
      </c>
      <c r="K17" s="2"/>
    </row>
    <row r="18" spans="2:11" ht="12.75">
      <c r="B18" s="1"/>
      <c r="C18" s="38" t="s">
        <v>15</v>
      </c>
      <c r="D18" s="20">
        <f>DryBulb(PAtm,hai,Wai,12)</f>
        <v>22.630892444803422</v>
      </c>
      <c r="E18" s="4"/>
      <c r="F18" s="41" t="s">
        <v>21</v>
      </c>
      <c r="G18" s="13">
        <f>ma*(hai-hao)</f>
        <v>15.062322853723597</v>
      </c>
      <c r="I18" s="41" t="s">
        <v>15</v>
      </c>
      <c r="J18" s="13">
        <f>adp+bf*(dbi-adp)</f>
        <v>11.044633866720513</v>
      </c>
      <c r="K18" s="2"/>
    </row>
    <row r="19" spans="2:11" ht="13.5" thickBot="1">
      <c r="B19" s="7"/>
      <c r="C19" s="39" t="s">
        <v>16</v>
      </c>
      <c r="D19" s="17">
        <f>WetBulb(PAtm,hai,Wai,12)</f>
        <v>15.448378262285651</v>
      </c>
      <c r="E19" s="5"/>
      <c r="F19" s="42" t="s">
        <v>22</v>
      </c>
      <c r="G19" s="14">
        <f>ma*1.023*(dbi-dbo)</f>
        <v>11.453220308095363</v>
      </c>
      <c r="H19" s="5"/>
      <c r="I19" s="42" t="s">
        <v>16</v>
      </c>
      <c r="J19" s="14">
        <f>WetBulb(PAtm,dbo,hao,1)</f>
        <v>10.068273529167334</v>
      </c>
      <c r="K19" s="9"/>
    </row>
    <row r="20" spans="3:10" ht="12.75">
      <c r="C20" s="39" t="s">
        <v>17</v>
      </c>
      <c r="D20" s="17">
        <f>ma*(f*haa+(1-f)*har)</f>
        <v>49.575747159564095</v>
      </c>
      <c r="F20" s="42" t="s">
        <v>23</v>
      </c>
      <c r="G20" s="14">
        <f>Qa*(Wai-Wao)*3600</f>
        <v>5.292823968175749</v>
      </c>
      <c r="I20" s="42" t="s">
        <v>17</v>
      </c>
      <c r="J20" s="14">
        <f>hadp+bf*(hai-hadp)</f>
        <v>33.988005911530436</v>
      </c>
    </row>
    <row r="21" spans="3:10" ht="12.75">
      <c r="C21" s="40" t="s">
        <v>18</v>
      </c>
      <c r="D21" s="18">
        <f>ma*(f*Waa+(1-f)*War)</f>
        <v>0.010545482079135063</v>
      </c>
      <c r="F21" s="42" t="s">
        <v>7</v>
      </c>
      <c r="G21" s="29">
        <v>0.15</v>
      </c>
      <c r="I21" s="42" t="s">
        <v>18</v>
      </c>
      <c r="J21" s="22">
        <f>Humidity(PAtm,dbo,wbo,0)</f>
        <v>0.009075253199086244</v>
      </c>
    </row>
    <row r="22" spans="6:10" ht="12.75">
      <c r="F22" s="43" t="s">
        <v>24</v>
      </c>
      <c r="G22" s="26">
        <v>9</v>
      </c>
      <c r="I22" s="43" t="s">
        <v>25</v>
      </c>
      <c r="J22" s="23">
        <f>Enthalpy(PAtm,adp,adp,0)</f>
        <v>31.23722804423038</v>
      </c>
    </row>
    <row r="25" ht="12.75">
      <c r="B25" t="s">
        <v>11</v>
      </c>
    </row>
    <row r="26" ht="12.75">
      <c r="B26" t="s">
        <v>12</v>
      </c>
    </row>
    <row r="27" ht="12.75">
      <c r="B27" t="s">
        <v>19</v>
      </c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Airgro (Pty)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PsyChartDemo.xls</dc:title>
  <dc:subject/>
  <dc:creator>B J Wernick</dc:creator>
  <cp:keywords/>
  <dc:description/>
  <cp:lastModifiedBy>Wernick</cp:lastModifiedBy>
  <cp:lastPrinted>2000-11-27T15:46:00Z</cp:lastPrinted>
  <dcterms:created xsi:type="dcterms:W3CDTF">2000-02-02T11:20:18Z</dcterms:created>
  <dcterms:modified xsi:type="dcterms:W3CDTF">2003-02-26T06:00:22Z</dcterms:modified>
  <cp:category/>
  <cp:version/>
  <cp:contentType/>
  <cp:contentStatus/>
</cp:coreProperties>
</file>